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8635\OneDrive - American Airlines, Inc\Documents\Nef\"/>
    </mc:Choice>
  </mc:AlternateContent>
  <xr:revisionPtr revIDLastSave="0" documentId="8_{D9AEFEF4-F268-41C4-BF8D-928153901070}" xr6:coauthVersionLast="36" xr6:coauthVersionMax="36" xr10:uidLastSave="{00000000-0000-0000-0000-000000000000}"/>
  <bookViews>
    <workbookView xWindow="-120" yWindow="-120" windowWidth="29040" windowHeight="15840" xr2:uid="{6CE58301-86BA-4A4E-A230-6B820DED734C}"/>
  </bookViews>
  <sheets>
    <sheet name="2020-21 PTO Account Summary" sheetId="1" r:id="rId1"/>
    <sheet name="July_2021_PTO_Summary" sheetId="2" r:id="rId2"/>
    <sheet name="2021-22 PTO YTD 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2" l="1"/>
  <c r="G28" i="2"/>
  <c r="F34" i="2" s="1"/>
  <c r="G27" i="2"/>
  <c r="F33" i="2" s="1"/>
  <c r="G33" i="2" s="1"/>
  <c r="G26" i="2"/>
  <c r="F32" i="2" s="1"/>
  <c r="G25" i="2"/>
  <c r="F31" i="2" s="1"/>
  <c r="G17" i="2"/>
  <c r="G16" i="2"/>
  <c r="E32" i="2" s="1"/>
  <c r="G32" i="2" s="1"/>
  <c r="G15" i="2"/>
  <c r="E31" i="2" s="1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O37" i="1"/>
  <c r="N37" i="1"/>
  <c r="M37" i="1"/>
  <c r="L37" i="1"/>
  <c r="K37" i="1"/>
  <c r="I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1" i="1"/>
  <c r="N31" i="1"/>
  <c r="M31" i="1"/>
  <c r="L31" i="1"/>
  <c r="K31" i="1"/>
  <c r="I31" i="1"/>
  <c r="G31" i="1"/>
  <c r="F31" i="1"/>
  <c r="E31" i="1"/>
  <c r="D31" i="1"/>
  <c r="C31" i="1"/>
  <c r="B31" i="1"/>
  <c r="J13" i="1"/>
  <c r="H13" i="1"/>
  <c r="J11" i="1"/>
  <c r="J37" i="1" s="1"/>
  <c r="H11" i="1"/>
  <c r="J31" i="1" l="1"/>
  <c r="H37" i="1"/>
  <c r="G34" i="2"/>
  <c r="G31" i="2"/>
  <c r="H31" i="1"/>
</calcChain>
</file>

<file path=xl/sharedStrings.xml><?xml version="1.0" encoding="utf-8"?>
<sst xmlns="http://schemas.openxmlformats.org/spreadsheetml/2006/main" count="162" uniqueCount="117">
  <si>
    <t>PTO Checking Account by Category</t>
  </si>
  <si>
    <t>2020-2021 Summary</t>
  </si>
  <si>
    <t>Date</t>
  </si>
  <si>
    <t>Total_PTO</t>
  </si>
  <si>
    <t>PTO_General</t>
  </si>
  <si>
    <t>Music</t>
  </si>
  <si>
    <t>Athletics</t>
  </si>
  <si>
    <t>Track</t>
  </si>
  <si>
    <t>JHS_Baseball</t>
  </si>
  <si>
    <t>Boys_ JHS_Soccer</t>
  </si>
  <si>
    <t>Boys_HS_Basketball</t>
  </si>
  <si>
    <t>Girls_JHS_Soccer</t>
  </si>
  <si>
    <t>Girls HS_Basketball</t>
  </si>
  <si>
    <t>Girls_HS_Soccer</t>
  </si>
  <si>
    <t>Girls_HS_Volleyball</t>
  </si>
  <si>
    <t>Girls_HS_Softball</t>
  </si>
  <si>
    <t>HS_Golf</t>
  </si>
  <si>
    <t>Incoming from 2019-20</t>
  </si>
  <si>
    <t>JUL_2020_in</t>
  </si>
  <si>
    <t>JUL_2020_out</t>
  </si>
  <si>
    <t>AUG_2020_in</t>
  </si>
  <si>
    <t>AUG_2020_out</t>
  </si>
  <si>
    <t>SEP_2020_in</t>
  </si>
  <si>
    <t>SEP_2020_out</t>
  </si>
  <si>
    <t>OCT_2020_in</t>
  </si>
  <si>
    <t>OCT_2020_out</t>
  </si>
  <si>
    <t>NOV_2020_in</t>
  </si>
  <si>
    <t>NOV_2020_out</t>
  </si>
  <si>
    <t>DEC_2020_in</t>
  </si>
  <si>
    <t>DEC_2020_out</t>
  </si>
  <si>
    <t>JAN_2021_in</t>
  </si>
  <si>
    <t>JAN_2021_out</t>
  </si>
  <si>
    <t>FEB_2021_in</t>
  </si>
  <si>
    <t>FEB_2021_out</t>
  </si>
  <si>
    <t>MAR_2021_in</t>
  </si>
  <si>
    <t>MAR_2021_out</t>
  </si>
  <si>
    <t>APR_2021_in</t>
  </si>
  <si>
    <t>APR_2021_out</t>
  </si>
  <si>
    <t>MAY_2021_in</t>
  </si>
  <si>
    <t>MAY_2021_out</t>
  </si>
  <si>
    <t>JUN_2021_in</t>
  </si>
  <si>
    <t>JUN_2021_out</t>
  </si>
  <si>
    <t>YTD_2020-21_Year</t>
  </si>
  <si>
    <t>End of Year Balances</t>
  </si>
  <si>
    <t>2020-2021 Income</t>
  </si>
  <si>
    <t>2020-2021 Expenses</t>
  </si>
  <si>
    <t>2021-2022 Summary</t>
  </si>
  <si>
    <t>Incoming from 2020-21</t>
  </si>
  <si>
    <t>JUL_2021_in</t>
  </si>
  <si>
    <t>JUL_2021_out</t>
  </si>
  <si>
    <t>AUG_2021_in</t>
  </si>
  <si>
    <t>AUG_2021_out</t>
  </si>
  <si>
    <t>SEP_2021_in</t>
  </si>
  <si>
    <t>SEP_2021_out</t>
  </si>
  <si>
    <t>OCT_2021_in</t>
  </si>
  <si>
    <t>OCT_2021_out</t>
  </si>
  <si>
    <t>NOV_2021_in</t>
  </si>
  <si>
    <t>NOV_2021_out</t>
  </si>
  <si>
    <t>DEC_2021_in</t>
  </si>
  <si>
    <t>DEC_2021_out</t>
  </si>
  <si>
    <t>JAN_2022_in</t>
  </si>
  <si>
    <t>JAN_2022_out</t>
  </si>
  <si>
    <t>FEB_2022_in</t>
  </si>
  <si>
    <t>FEB_2022_out</t>
  </si>
  <si>
    <t>MAR_2022_in</t>
  </si>
  <si>
    <t>MAR_2022_out</t>
  </si>
  <si>
    <t>APR_2022_in</t>
  </si>
  <si>
    <t>APR_2022_out</t>
  </si>
  <si>
    <t>MAY_2022_in</t>
  </si>
  <si>
    <t>MAY_2022_out</t>
  </si>
  <si>
    <t>JUN_2022_in</t>
  </si>
  <si>
    <t>JUN_2022_out</t>
  </si>
  <si>
    <t>YTD_2021-22_Year</t>
  </si>
  <si>
    <t>2021-2022 Income</t>
  </si>
  <si>
    <t>2021-2022 Expenses</t>
  </si>
  <si>
    <t>GCA PTO MidFirst Checking</t>
  </si>
  <si>
    <t>7/1/21 Starting Balance: $37,859.34</t>
  </si>
  <si>
    <t>7/31/21 Ending Balance: $34,600.42</t>
  </si>
  <si>
    <t>Month:</t>
  </si>
  <si>
    <t>July</t>
  </si>
  <si>
    <t>Income</t>
  </si>
  <si>
    <t>Month</t>
  </si>
  <si>
    <t>&lt;Date&gt;</t>
  </si>
  <si>
    <t>&lt;CheckNum&gt;</t>
  </si>
  <si>
    <t>&lt;Description&gt;</t>
  </si>
  <si>
    <t>&lt;Withdrawal&gt;</t>
  </si>
  <si>
    <t>&lt;Deposit Amount&gt;</t>
  </si>
  <si>
    <t>Comments</t>
  </si>
  <si>
    <t>Category</t>
  </si>
  <si>
    <t>JUL_2021</t>
  </si>
  <si>
    <t>ACH DEPOSIT</t>
  </si>
  <si>
    <t>UKOGF FOUNDATION Payments 210623 63KUGN4F3H</t>
  </si>
  <si>
    <t>General PTO</t>
  </si>
  <si>
    <t>UKOGF FOUNDATION Payments 210703 63KUGN4F3H</t>
  </si>
  <si>
    <t>DEPOSIT</t>
  </si>
  <si>
    <t>HS Girl's Basketball donation</t>
  </si>
  <si>
    <t>HS Girl's Basketball</t>
  </si>
  <si>
    <t>Square Inc 210729P2 210729 - Uniform Closet Sales 7/27/21 ($263.00 in sales less fees)</t>
  </si>
  <si>
    <t>BENEVITY FUND DONATION 210728 69SKU7FEWP</t>
  </si>
  <si>
    <t>Total Income</t>
  </si>
  <si>
    <t>General PTO_Income</t>
  </si>
  <si>
    <t>Expenses:</t>
  </si>
  <si>
    <t>CHECK</t>
  </si>
  <si>
    <t>Shootaway - basketball shooting machine repair</t>
  </si>
  <si>
    <t>JAM Audio - Livestream band concert payment</t>
  </si>
  <si>
    <t>ACH W/D</t>
  </si>
  <si>
    <t>UKOGF FOUNDATION REVERSAL 210703 63KUGN4F3H</t>
  </si>
  <si>
    <t>WITHDRAWAL</t>
  </si>
  <si>
    <t>Cashbox funds for Spartan Day</t>
  </si>
  <si>
    <t>Ted Gibson - choir mask purchase reimbursement</t>
  </si>
  <si>
    <t>Total Expenses</t>
  </si>
  <si>
    <t>General_PTO_Expenses</t>
  </si>
  <si>
    <t>Music_Expenses</t>
  </si>
  <si>
    <t>Summary</t>
  </si>
  <si>
    <t>Expenses</t>
  </si>
  <si>
    <t>Net</t>
  </si>
  <si>
    <t>Total 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</si>
</sst>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5" fillId="0" borderId="1" xfId="0" applyFont="1" applyBorder="1"/>
    <xf numFmtId="8" fontId="5" fillId="0" borderId="1" xfId="0" applyNumberFormat="1" applyFont="1" applyBorder="1"/>
    <xf numFmtId="8" fontId="0" fillId="0" borderId="1" xfId="0" applyNumberFormat="1" applyBorder="1"/>
    <xf numFmtId="8" fontId="0" fillId="0" borderId="0" xfId="0" applyNumberFormat="1"/>
    <xf numFmtId="8" fontId="0" fillId="0" borderId="1" xfId="0" applyNumberFormat="1" applyBorder="1" applyAlignment="1">
      <alignment horizontal="center"/>
    </xf>
    <xf numFmtId="8" fontId="6" fillId="0" borderId="1" xfId="0" applyNumberFormat="1" applyFont="1" applyBorder="1"/>
    <xf numFmtId="8" fontId="5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164" fontId="0" fillId="0" borderId="1" xfId="0" applyNumberFormat="1" applyBorder="1"/>
    <xf numFmtId="14" fontId="0" fillId="0" borderId="0" xfId="0" applyNumberForma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5982-795A-4832-837A-92B035326128}">
  <dimension ref="A1:P37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1" max="1" width="21.7265625" customWidth="1"/>
    <col min="2" max="2" width="11.26953125" customWidth="1"/>
    <col min="3" max="3" width="13.1796875" customWidth="1"/>
    <col min="4" max="4" width="11.453125" customWidth="1"/>
    <col min="5" max="5" width="10.54296875" bestFit="1" customWidth="1"/>
    <col min="6" max="6" width="8.453125" customWidth="1"/>
    <col min="7" max="7" width="12.453125" bestFit="1" customWidth="1"/>
    <col min="8" max="8" width="16.26953125" customWidth="1"/>
    <col min="9" max="9" width="18.54296875" customWidth="1"/>
    <col min="10" max="10" width="16.7265625" customWidth="1"/>
    <col min="11" max="11" width="18.26953125" bestFit="1" customWidth="1"/>
    <col min="12" max="12" width="15.26953125" bestFit="1" customWidth="1"/>
    <col min="13" max="13" width="18.7265625" bestFit="1" customWidth="1"/>
    <col min="14" max="14" width="16.453125" bestFit="1" customWidth="1"/>
    <col min="15" max="15" width="11" customWidth="1"/>
    <col min="16" max="16" width="1.1796875" customWidth="1"/>
  </cols>
  <sheetData>
    <row r="1" spans="1:16" ht="23.5" x14ac:dyDescent="0.55000000000000004">
      <c r="G1" s="1" t="s">
        <v>0</v>
      </c>
    </row>
    <row r="2" spans="1:16" ht="21" x14ac:dyDescent="0.5">
      <c r="H2" s="2" t="s">
        <v>1</v>
      </c>
    </row>
    <row r="4" spans="1:16" x14ac:dyDescent="0.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4"/>
    </row>
    <row r="5" spans="1:16" x14ac:dyDescent="0.35">
      <c r="A5" s="5" t="s">
        <v>17</v>
      </c>
      <c r="B5" s="6">
        <v>35684.579999999994</v>
      </c>
      <c r="C5" s="7">
        <v>6039.47</v>
      </c>
      <c r="D5" s="7">
        <v>25829.619999999995</v>
      </c>
      <c r="E5" s="7">
        <v>683.16999999999985</v>
      </c>
      <c r="F5" s="7">
        <v>0</v>
      </c>
      <c r="G5" s="7">
        <v>160</v>
      </c>
      <c r="H5" s="7">
        <v>581.43999999999994</v>
      </c>
      <c r="I5" s="7">
        <v>124</v>
      </c>
      <c r="J5" s="7">
        <v>334</v>
      </c>
      <c r="K5" s="7">
        <v>680.8900000000001</v>
      </c>
      <c r="L5" s="7">
        <v>0</v>
      </c>
      <c r="M5" s="7">
        <v>234.35000000000014</v>
      </c>
      <c r="N5" s="7">
        <v>0</v>
      </c>
      <c r="O5" s="7">
        <v>1017.64</v>
      </c>
      <c r="P5" s="8"/>
    </row>
    <row r="6" spans="1:16" x14ac:dyDescent="0.35">
      <c r="A6" s="5" t="s">
        <v>18</v>
      </c>
      <c r="B6" s="6">
        <v>624.63</v>
      </c>
      <c r="C6" s="6">
        <v>624.63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8"/>
    </row>
    <row r="7" spans="1:16" x14ac:dyDescent="0.35">
      <c r="A7" s="5" t="s">
        <v>19</v>
      </c>
      <c r="B7" s="6">
        <v>-399.5</v>
      </c>
      <c r="C7" s="6">
        <v>0</v>
      </c>
      <c r="D7" s="6">
        <v>-399.5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8"/>
    </row>
    <row r="8" spans="1:16" x14ac:dyDescent="0.35">
      <c r="A8" s="5" t="s">
        <v>20</v>
      </c>
      <c r="B8" s="9">
        <v>1262.82</v>
      </c>
      <c r="C8" s="6">
        <v>1080.99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181.83</v>
      </c>
      <c r="N8" s="6">
        <v>0</v>
      </c>
      <c r="O8" s="6">
        <v>0</v>
      </c>
      <c r="P8" s="8"/>
    </row>
    <row r="9" spans="1:16" x14ac:dyDescent="0.35">
      <c r="A9" s="5" t="s">
        <v>21</v>
      </c>
      <c r="B9" s="6">
        <v>-1012.19</v>
      </c>
      <c r="C9" s="6">
        <v>-99.99</v>
      </c>
      <c r="D9" s="10">
        <v>-550</v>
      </c>
      <c r="E9" s="7">
        <v>-362.2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8"/>
    </row>
    <row r="10" spans="1:16" x14ac:dyDescent="0.35">
      <c r="A10" s="5" t="s">
        <v>22</v>
      </c>
      <c r="B10" s="6">
        <v>6348.78</v>
      </c>
      <c r="C10" s="6">
        <v>1426.78</v>
      </c>
      <c r="D10" s="6">
        <v>2800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2122</v>
      </c>
      <c r="N10" s="6">
        <v>0</v>
      </c>
      <c r="O10" s="6">
        <v>0</v>
      </c>
      <c r="P10" s="8"/>
    </row>
    <row r="11" spans="1:16" x14ac:dyDescent="0.35">
      <c r="A11" s="5" t="s">
        <v>23</v>
      </c>
      <c r="B11" s="6">
        <v>-959.44</v>
      </c>
      <c r="C11" s="6">
        <v>-545.69000000000005</v>
      </c>
      <c r="D11" s="6">
        <v>-155.15</v>
      </c>
      <c r="E11" s="6">
        <v>0</v>
      </c>
      <c r="F11" s="6">
        <v>0</v>
      </c>
      <c r="G11" s="6">
        <v>0</v>
      </c>
      <c r="H11" s="7">
        <f>-258.6/2</f>
        <v>-129.30000000000001</v>
      </c>
      <c r="I11" s="6">
        <v>0</v>
      </c>
      <c r="J11" s="7">
        <f>-258.6/2</f>
        <v>-129.30000000000001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8"/>
    </row>
    <row r="12" spans="1:16" x14ac:dyDescent="0.35">
      <c r="A12" s="5" t="s">
        <v>24</v>
      </c>
      <c r="B12" s="6">
        <v>4340.17</v>
      </c>
      <c r="C12" s="6">
        <v>836.17</v>
      </c>
      <c r="D12" s="6">
        <v>0</v>
      </c>
      <c r="E12" s="6">
        <v>0</v>
      </c>
      <c r="F12" s="6">
        <v>0</v>
      </c>
      <c r="G12" s="6">
        <v>0</v>
      </c>
      <c r="H12" s="6">
        <v>165</v>
      </c>
      <c r="I12" s="6">
        <v>0</v>
      </c>
      <c r="J12" s="7">
        <v>165</v>
      </c>
      <c r="K12" s="6">
        <v>2100</v>
      </c>
      <c r="L12" s="6">
        <v>0</v>
      </c>
      <c r="M12" s="7">
        <v>74</v>
      </c>
      <c r="N12" s="6">
        <v>0</v>
      </c>
      <c r="O12" s="6">
        <v>1000</v>
      </c>
      <c r="P12" s="11"/>
    </row>
    <row r="13" spans="1:16" x14ac:dyDescent="0.35">
      <c r="A13" s="5" t="s">
        <v>25</v>
      </c>
      <c r="B13" s="6">
        <v>-2909.96</v>
      </c>
      <c r="C13" s="6">
        <v>-429.13</v>
      </c>
      <c r="D13" s="6">
        <v>-1518.12</v>
      </c>
      <c r="E13" s="6">
        <v>0</v>
      </c>
      <c r="F13" s="6">
        <v>0</v>
      </c>
      <c r="G13" s="6">
        <v>0</v>
      </c>
      <c r="H13" s="7">
        <f>-311.86/2</f>
        <v>-155.93</v>
      </c>
      <c r="I13" s="6">
        <v>0</v>
      </c>
      <c r="J13" s="7">
        <f>-311.86/2</f>
        <v>-155.93</v>
      </c>
      <c r="K13" s="6">
        <v>0</v>
      </c>
      <c r="L13" s="6">
        <v>0</v>
      </c>
      <c r="M13" s="6">
        <v>-650.85</v>
      </c>
      <c r="N13" s="6">
        <v>0</v>
      </c>
      <c r="O13" s="6">
        <v>0</v>
      </c>
      <c r="P13" s="8"/>
    </row>
    <row r="14" spans="1:16" x14ac:dyDescent="0.35">
      <c r="A14" s="5" t="s">
        <v>26</v>
      </c>
      <c r="B14" s="6">
        <v>1895.28</v>
      </c>
      <c r="C14" s="6">
        <v>892.97</v>
      </c>
      <c r="D14" s="6">
        <v>20</v>
      </c>
      <c r="E14" s="6">
        <v>885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97.31</v>
      </c>
      <c r="N14" s="6">
        <v>0</v>
      </c>
      <c r="O14" s="6">
        <v>0</v>
      </c>
      <c r="P14" s="8"/>
    </row>
    <row r="15" spans="1:16" x14ac:dyDescent="0.35">
      <c r="A15" s="5" t="s">
        <v>27</v>
      </c>
      <c r="B15" s="6">
        <v>-2008.09</v>
      </c>
      <c r="C15" s="6">
        <v>-572.58000000000004</v>
      </c>
      <c r="D15" s="6">
        <v>-136.08000000000001</v>
      </c>
      <c r="E15" s="7">
        <v>-499.28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7">
        <v>-191.37</v>
      </c>
      <c r="L15" s="6">
        <v>0</v>
      </c>
      <c r="M15" s="6">
        <v>-608.78</v>
      </c>
      <c r="N15" s="6">
        <v>0</v>
      </c>
      <c r="O15" s="6">
        <v>0</v>
      </c>
      <c r="P15" s="8"/>
    </row>
    <row r="16" spans="1:16" x14ac:dyDescent="0.35">
      <c r="A16" s="5" t="s">
        <v>28</v>
      </c>
      <c r="B16" s="6">
        <v>1627.18</v>
      </c>
      <c r="C16" s="6">
        <v>208.18</v>
      </c>
      <c r="D16" s="6">
        <v>240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1075</v>
      </c>
      <c r="L16" s="6">
        <v>0</v>
      </c>
      <c r="M16" s="7">
        <v>204</v>
      </c>
      <c r="N16" s="6">
        <v>0</v>
      </c>
      <c r="O16" s="6">
        <v>0</v>
      </c>
      <c r="P16" s="8"/>
    </row>
    <row r="17" spans="1:16" x14ac:dyDescent="0.35">
      <c r="A17" s="5" t="s">
        <v>29</v>
      </c>
      <c r="B17" s="6">
        <v>-3094.9</v>
      </c>
      <c r="C17" s="6">
        <v>-400</v>
      </c>
      <c r="D17" s="6">
        <v>-330.84</v>
      </c>
      <c r="E17" s="6">
        <v>-580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-1098.48</v>
      </c>
      <c r="L17" s="6">
        <v>0</v>
      </c>
      <c r="M17" s="7">
        <v>0</v>
      </c>
      <c r="N17" s="6">
        <v>0</v>
      </c>
      <c r="O17" s="7">
        <v>-785.58</v>
      </c>
      <c r="P17" s="8"/>
    </row>
    <row r="18" spans="1:16" x14ac:dyDescent="0.35">
      <c r="A18" s="12" t="s">
        <v>30</v>
      </c>
      <c r="B18" s="7">
        <v>868.79</v>
      </c>
      <c r="C18" s="7">
        <v>618.79</v>
      </c>
      <c r="D18" s="7">
        <v>100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150</v>
      </c>
      <c r="L18" s="6">
        <v>0</v>
      </c>
      <c r="M18" s="6">
        <v>0</v>
      </c>
      <c r="N18" s="6">
        <v>0</v>
      </c>
      <c r="O18" s="6">
        <v>0</v>
      </c>
      <c r="P18" s="8"/>
    </row>
    <row r="19" spans="1:16" x14ac:dyDescent="0.35">
      <c r="A19" s="12" t="s">
        <v>31</v>
      </c>
      <c r="B19" s="7">
        <v>-1804</v>
      </c>
      <c r="C19" s="7">
        <v>-1105</v>
      </c>
      <c r="D19" s="7">
        <v>-299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7">
        <v>-400</v>
      </c>
      <c r="L19" s="6">
        <v>0</v>
      </c>
      <c r="M19" s="6">
        <v>0</v>
      </c>
      <c r="N19" s="6">
        <v>0</v>
      </c>
      <c r="O19" s="6">
        <v>0</v>
      </c>
      <c r="P19" s="8"/>
    </row>
    <row r="20" spans="1:16" x14ac:dyDescent="0.35">
      <c r="A20" s="12" t="s">
        <v>32</v>
      </c>
      <c r="B20" s="7">
        <v>762.11</v>
      </c>
      <c r="C20" s="7">
        <v>762.11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8"/>
    </row>
    <row r="21" spans="1:16" x14ac:dyDescent="0.35">
      <c r="A21" s="13" t="s">
        <v>33</v>
      </c>
      <c r="B21" s="7">
        <v>-1490.72</v>
      </c>
      <c r="C21" s="7">
        <v>-458.4</v>
      </c>
      <c r="D21" s="7">
        <v>-845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7">
        <v>-187.32</v>
      </c>
      <c r="L21" s="6">
        <v>0</v>
      </c>
      <c r="M21" s="6">
        <v>0</v>
      </c>
      <c r="N21" s="6">
        <v>0</v>
      </c>
      <c r="O21" s="6">
        <v>0</v>
      </c>
      <c r="P21" s="8"/>
    </row>
    <row r="22" spans="1:16" x14ac:dyDescent="0.35">
      <c r="A22" s="13" t="s">
        <v>34</v>
      </c>
      <c r="B22" s="7">
        <v>2099.7199999999998</v>
      </c>
      <c r="C22" s="7">
        <v>1584.72</v>
      </c>
      <c r="D22" s="7">
        <v>315</v>
      </c>
      <c r="E22" s="7">
        <v>200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8"/>
    </row>
    <row r="23" spans="1:16" x14ac:dyDescent="0.35">
      <c r="A23" s="12" t="s">
        <v>35</v>
      </c>
      <c r="B23" s="7">
        <v>-3606.19</v>
      </c>
      <c r="C23" s="7">
        <v>-465.19</v>
      </c>
      <c r="D23" s="7">
        <v>-3141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8"/>
    </row>
    <row r="24" spans="1:16" x14ac:dyDescent="0.35">
      <c r="A24" s="12" t="s">
        <v>36</v>
      </c>
      <c r="B24" s="7">
        <v>5614.15</v>
      </c>
      <c r="C24" s="7">
        <v>5614.15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8"/>
    </row>
    <row r="25" spans="1:16" x14ac:dyDescent="0.35">
      <c r="A25" s="12" t="s">
        <v>37</v>
      </c>
      <c r="B25" s="7">
        <v>-5844.97</v>
      </c>
      <c r="C25" s="7">
        <v>-5037.62</v>
      </c>
      <c r="D25" s="7">
        <v>-759.69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v>-47.66</v>
      </c>
      <c r="P25" s="8"/>
    </row>
    <row r="26" spans="1:16" x14ac:dyDescent="0.35">
      <c r="A26" s="12" t="s">
        <v>38</v>
      </c>
      <c r="B26" s="7">
        <v>2822.87</v>
      </c>
      <c r="C26" s="7">
        <v>612.87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2210</v>
      </c>
      <c r="L26" s="6">
        <v>0</v>
      </c>
      <c r="M26" s="6">
        <v>0</v>
      </c>
      <c r="N26" s="6">
        <v>0</v>
      </c>
      <c r="O26" s="6">
        <v>0</v>
      </c>
      <c r="P26" s="8"/>
    </row>
    <row r="27" spans="1:16" x14ac:dyDescent="0.35">
      <c r="A27" s="12" t="s">
        <v>39</v>
      </c>
      <c r="B27" s="9">
        <v>-5649.35</v>
      </c>
      <c r="C27" s="9">
        <v>-938.66</v>
      </c>
      <c r="D27" s="7">
        <v>-4652.3900000000003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7">
        <v>-25</v>
      </c>
      <c r="N27" s="6">
        <v>0</v>
      </c>
      <c r="O27" s="6">
        <v>-33.299999999999997</v>
      </c>
      <c r="P27" s="8"/>
    </row>
    <row r="28" spans="1:16" x14ac:dyDescent="0.35">
      <c r="A28" s="12" t="s">
        <v>40</v>
      </c>
      <c r="B28" s="7">
        <v>3877.7</v>
      </c>
      <c r="C28" s="7">
        <v>777.7</v>
      </c>
      <c r="D28" s="7">
        <v>3000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>
        <v>100</v>
      </c>
      <c r="L28" s="6">
        <v>0</v>
      </c>
      <c r="M28" s="6">
        <v>0</v>
      </c>
      <c r="N28" s="6">
        <v>0</v>
      </c>
      <c r="O28" s="6">
        <v>0</v>
      </c>
      <c r="P28" s="8"/>
    </row>
    <row r="29" spans="1:16" x14ac:dyDescent="0.35">
      <c r="A29" s="12" t="s">
        <v>41</v>
      </c>
      <c r="B29" s="7">
        <v>-1199.93</v>
      </c>
      <c r="C29" s="7">
        <v>-349.93</v>
      </c>
      <c r="D29" s="7">
        <v>-200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-650</v>
      </c>
      <c r="L29" s="6">
        <v>0</v>
      </c>
      <c r="M29" s="6">
        <v>0</v>
      </c>
      <c r="N29" s="6">
        <v>0</v>
      </c>
      <c r="O29" s="6">
        <v>0</v>
      </c>
      <c r="P29" s="8"/>
    </row>
    <row r="30" spans="1:16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6" x14ac:dyDescent="0.35">
      <c r="A31" s="12" t="s">
        <v>42</v>
      </c>
      <c r="B31" s="7">
        <f>B5+SUM(B6:B29)</f>
        <v>37849.539999999994</v>
      </c>
      <c r="C31" s="7">
        <f>C5+SUM(C6:C29)</f>
        <v>10677.339999999998</v>
      </c>
      <c r="D31" s="7">
        <f t="shared" ref="D31:G31" si="0">D5+SUM(D6:D29)</f>
        <v>19317.849999999995</v>
      </c>
      <c r="E31" s="7">
        <f>E5+SUM(E6:E29)</f>
        <v>326.68999999999983</v>
      </c>
      <c r="F31" s="7">
        <f t="shared" si="0"/>
        <v>0</v>
      </c>
      <c r="G31" s="7">
        <f t="shared" si="0"/>
        <v>160</v>
      </c>
      <c r="H31" s="7">
        <f>H5+SUM(H6:H29)</f>
        <v>461.20999999999992</v>
      </c>
      <c r="I31" s="7">
        <f t="shared" ref="I31:O31" si="1">I5+SUM(I6:I29)</f>
        <v>124</v>
      </c>
      <c r="J31" s="7">
        <f t="shared" si="1"/>
        <v>213.76999999999998</v>
      </c>
      <c r="K31" s="7">
        <f t="shared" si="1"/>
        <v>3788.7200000000003</v>
      </c>
      <c r="L31" s="7">
        <f t="shared" si="1"/>
        <v>0</v>
      </c>
      <c r="M31" s="7">
        <f t="shared" si="1"/>
        <v>1628.8600000000001</v>
      </c>
      <c r="N31" s="7">
        <f t="shared" si="1"/>
        <v>0</v>
      </c>
      <c r="O31" s="7">
        <f t="shared" si="1"/>
        <v>1151.0999999999999</v>
      </c>
      <c r="P31" s="8"/>
    </row>
    <row r="32" spans="1:16" x14ac:dyDescent="0.35">
      <c r="B32" s="14"/>
    </row>
    <row r="33" spans="1:16" x14ac:dyDescent="0.35">
      <c r="B33" s="8"/>
      <c r="D33" s="8"/>
      <c r="M33" s="8"/>
    </row>
    <row r="34" spans="1:16" x14ac:dyDescent="0.35">
      <c r="A34" s="12" t="s">
        <v>43</v>
      </c>
      <c r="B34" s="7">
        <v>37849.539999999994</v>
      </c>
      <c r="C34" s="7">
        <v>10677.339999999998</v>
      </c>
      <c r="D34" s="7">
        <v>19317.849999999995</v>
      </c>
      <c r="E34" s="7">
        <v>326.68999999999983</v>
      </c>
      <c r="F34" s="7">
        <v>0</v>
      </c>
      <c r="G34" s="7">
        <v>160</v>
      </c>
      <c r="H34" s="7">
        <v>461.20999999999992</v>
      </c>
      <c r="I34" s="7">
        <v>124</v>
      </c>
      <c r="J34" s="7">
        <v>213.76999999999998</v>
      </c>
      <c r="K34" s="7">
        <v>3788.7200000000003</v>
      </c>
      <c r="L34" s="7">
        <v>0</v>
      </c>
      <c r="M34" s="7">
        <v>1628.8600000000001</v>
      </c>
      <c r="N34" s="7">
        <v>0</v>
      </c>
      <c r="O34" s="7">
        <v>1151.0999999999999</v>
      </c>
      <c r="P34" s="8"/>
    </row>
    <row r="36" spans="1:16" x14ac:dyDescent="0.35">
      <c r="A36" s="12" t="s">
        <v>44</v>
      </c>
      <c r="B36" s="7">
        <f>SUM(B6,B8,B10,B12,B14,B16,B18,B20,B22,B24,B26,B28)</f>
        <v>32144.200000000004</v>
      </c>
      <c r="C36" s="7">
        <f t="shared" ref="C36:O37" si="2">SUM(C6,C8,C10,C12,C14,C16,C18,C20,C22,C24,C26,C28)</f>
        <v>15040.060000000001</v>
      </c>
      <c r="D36" s="7">
        <f t="shared" si="2"/>
        <v>6475</v>
      </c>
      <c r="E36" s="7">
        <f t="shared" si="2"/>
        <v>1085</v>
      </c>
      <c r="F36" s="7">
        <f t="shared" si="2"/>
        <v>0</v>
      </c>
      <c r="G36" s="7">
        <f t="shared" si="2"/>
        <v>0</v>
      </c>
      <c r="H36" s="7">
        <f t="shared" si="2"/>
        <v>165</v>
      </c>
      <c r="I36" s="7">
        <f t="shared" si="2"/>
        <v>0</v>
      </c>
      <c r="J36" s="7">
        <f t="shared" si="2"/>
        <v>165</v>
      </c>
      <c r="K36" s="7">
        <f t="shared" si="2"/>
        <v>5635</v>
      </c>
      <c r="L36" s="7">
        <f t="shared" si="2"/>
        <v>0</v>
      </c>
      <c r="M36" s="7">
        <f t="shared" si="2"/>
        <v>2679.14</v>
      </c>
      <c r="N36" s="7">
        <f t="shared" si="2"/>
        <v>0</v>
      </c>
      <c r="O36" s="7">
        <f t="shared" si="2"/>
        <v>1000</v>
      </c>
    </row>
    <row r="37" spans="1:16" x14ac:dyDescent="0.35">
      <c r="A37" s="12" t="s">
        <v>45</v>
      </c>
      <c r="B37" s="7">
        <f>SUM(B7,B9,B11,B13,B15,B17,B19,B21,B23,B25,B27,B29)</f>
        <v>-29979.239999999998</v>
      </c>
      <c r="C37" s="7">
        <f t="shared" si="2"/>
        <v>-10402.19</v>
      </c>
      <c r="D37" s="7">
        <f t="shared" si="2"/>
        <v>-12986.77</v>
      </c>
      <c r="E37" s="7">
        <f t="shared" si="2"/>
        <v>-1441.48</v>
      </c>
      <c r="F37" s="7">
        <f t="shared" si="2"/>
        <v>0</v>
      </c>
      <c r="G37" s="7">
        <f t="shared" si="2"/>
        <v>0</v>
      </c>
      <c r="H37" s="7">
        <f t="shared" si="2"/>
        <v>-285.23</v>
      </c>
      <c r="I37" s="7">
        <f t="shared" si="2"/>
        <v>0</v>
      </c>
      <c r="J37" s="7">
        <f t="shared" si="2"/>
        <v>-285.23</v>
      </c>
      <c r="K37" s="7">
        <f t="shared" si="2"/>
        <v>-2527.17</v>
      </c>
      <c r="L37" s="7">
        <f t="shared" si="2"/>
        <v>0</v>
      </c>
      <c r="M37" s="7">
        <f t="shared" si="2"/>
        <v>-1284.6300000000001</v>
      </c>
      <c r="N37" s="7">
        <f t="shared" si="2"/>
        <v>0</v>
      </c>
      <c r="O37" s="7">
        <f t="shared" si="2"/>
        <v>-866.54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C46D-3E8B-4099-870E-9BC14C1A6DA8}">
  <dimension ref="A1:H34"/>
  <sheetViews>
    <sheetView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2" max="2" width="13.26953125" customWidth="1"/>
    <col min="4" max="4" width="18.26953125" customWidth="1"/>
    <col min="5" max="5" width="11.54296875" customWidth="1"/>
    <col min="6" max="6" width="21.54296875" customWidth="1"/>
    <col min="7" max="7" width="56.7265625" customWidth="1"/>
    <col min="8" max="8" width="18" bestFit="1" customWidth="1"/>
  </cols>
  <sheetData>
    <row r="1" spans="1:8" ht="23.5" x14ac:dyDescent="0.55000000000000004">
      <c r="A1" s="15" t="s">
        <v>75</v>
      </c>
    </row>
    <row r="2" spans="1:8" ht="23.5" x14ac:dyDescent="0.55000000000000004">
      <c r="A2" s="1" t="s">
        <v>76</v>
      </c>
    </row>
    <row r="3" spans="1:8" ht="23.5" x14ac:dyDescent="0.55000000000000004">
      <c r="A3" s="1" t="s">
        <v>77</v>
      </c>
    </row>
    <row r="5" spans="1:8" x14ac:dyDescent="0.35">
      <c r="A5" t="s">
        <v>78</v>
      </c>
      <c r="B5" t="s">
        <v>79</v>
      </c>
      <c r="C5">
        <v>2019</v>
      </c>
    </row>
    <row r="7" spans="1:8" x14ac:dyDescent="0.35">
      <c r="A7" s="16" t="s">
        <v>80</v>
      </c>
    </row>
    <row r="8" spans="1:8" x14ac:dyDescent="0.3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</row>
    <row r="9" spans="1:8" x14ac:dyDescent="0.35">
      <c r="A9" s="12" t="s">
        <v>89</v>
      </c>
      <c r="B9" s="13">
        <v>44378</v>
      </c>
      <c r="C9" s="12"/>
      <c r="D9" s="12" t="s">
        <v>90</v>
      </c>
      <c r="E9" s="17"/>
      <c r="F9" s="17">
        <v>2.72</v>
      </c>
      <c r="G9" s="12" t="s">
        <v>91</v>
      </c>
      <c r="H9" s="12" t="s">
        <v>92</v>
      </c>
    </row>
    <row r="10" spans="1:8" x14ac:dyDescent="0.35">
      <c r="A10" s="12" t="s">
        <v>89</v>
      </c>
      <c r="B10" s="13">
        <v>44383</v>
      </c>
      <c r="C10" s="12"/>
      <c r="D10" s="12" t="s">
        <v>90</v>
      </c>
      <c r="E10" s="17"/>
      <c r="F10" s="17">
        <v>2.72</v>
      </c>
      <c r="G10" s="12" t="s">
        <v>93</v>
      </c>
      <c r="H10" s="12" t="s">
        <v>92</v>
      </c>
    </row>
    <row r="11" spans="1:8" x14ac:dyDescent="0.35">
      <c r="A11" s="12" t="s">
        <v>89</v>
      </c>
      <c r="B11" s="13">
        <v>44398</v>
      </c>
      <c r="C11" s="12"/>
      <c r="D11" s="12" t="s">
        <v>94</v>
      </c>
      <c r="E11" s="17"/>
      <c r="F11" s="17">
        <v>200</v>
      </c>
      <c r="G11" s="12" t="s">
        <v>95</v>
      </c>
      <c r="H11" s="12" t="s">
        <v>96</v>
      </c>
    </row>
    <row r="12" spans="1:8" x14ac:dyDescent="0.35">
      <c r="A12" s="12" t="s">
        <v>89</v>
      </c>
      <c r="B12" s="13">
        <v>44406</v>
      </c>
      <c r="C12" s="12"/>
      <c r="D12" s="12" t="s">
        <v>90</v>
      </c>
      <c r="E12" s="17"/>
      <c r="F12" s="17">
        <v>255.46</v>
      </c>
      <c r="G12" s="12" t="s">
        <v>97</v>
      </c>
      <c r="H12" s="12" t="s">
        <v>92</v>
      </c>
    </row>
    <row r="13" spans="1:8" x14ac:dyDescent="0.35">
      <c r="A13" s="12" t="s">
        <v>89</v>
      </c>
      <c r="B13" s="13">
        <v>44407</v>
      </c>
      <c r="C13" s="12"/>
      <c r="D13" s="12" t="s">
        <v>90</v>
      </c>
      <c r="E13" s="17"/>
      <c r="F13" s="17">
        <v>1.46</v>
      </c>
      <c r="G13" s="12" t="s">
        <v>98</v>
      </c>
      <c r="H13" s="12" t="s">
        <v>92</v>
      </c>
    </row>
    <row r="14" spans="1:8" x14ac:dyDescent="0.35">
      <c r="B14" s="18"/>
      <c r="F14" s="12"/>
      <c r="G14" s="12"/>
    </row>
    <row r="15" spans="1:8" x14ac:dyDescent="0.35">
      <c r="B15" s="18"/>
      <c r="F15" s="12" t="s">
        <v>99</v>
      </c>
      <c r="G15" s="9">
        <f>SUM(F9:F13)</f>
        <v>462.35999999999996</v>
      </c>
    </row>
    <row r="16" spans="1:8" x14ac:dyDescent="0.35">
      <c r="B16" s="18"/>
      <c r="F16" s="12" t="s">
        <v>100</v>
      </c>
      <c r="G16" s="9">
        <f>SUM(F9:F10,F12:F13)</f>
        <v>262.36</v>
      </c>
    </row>
    <row r="17" spans="1:8" x14ac:dyDescent="0.35">
      <c r="B17" s="18"/>
      <c r="F17" s="12" t="s">
        <v>96</v>
      </c>
      <c r="G17" s="9">
        <f>F11</f>
        <v>200</v>
      </c>
    </row>
    <row r="18" spans="1:8" x14ac:dyDescent="0.35">
      <c r="A18" s="16" t="s">
        <v>101</v>
      </c>
      <c r="B18" s="18"/>
    </row>
    <row r="19" spans="1:8" x14ac:dyDescent="0.35">
      <c r="A19" s="12" t="s">
        <v>89</v>
      </c>
      <c r="B19" s="13">
        <v>44378</v>
      </c>
      <c r="C19" s="12">
        <v>2564</v>
      </c>
      <c r="D19" s="12" t="s">
        <v>102</v>
      </c>
      <c r="E19" s="17">
        <v>-142.56</v>
      </c>
      <c r="F19" s="17"/>
      <c r="G19" s="12" t="s">
        <v>103</v>
      </c>
      <c r="H19" s="12" t="s">
        <v>96</v>
      </c>
    </row>
    <row r="20" spans="1:8" x14ac:dyDescent="0.35">
      <c r="A20" s="12" t="s">
        <v>89</v>
      </c>
      <c r="B20" s="13">
        <v>44389</v>
      </c>
      <c r="C20" s="12">
        <v>2560</v>
      </c>
      <c r="D20" s="12" t="s">
        <v>102</v>
      </c>
      <c r="E20" s="17">
        <v>-3000</v>
      </c>
      <c r="F20" s="17"/>
      <c r="G20" s="12" t="s">
        <v>104</v>
      </c>
      <c r="H20" s="12" t="s">
        <v>5</v>
      </c>
    </row>
    <row r="21" spans="1:8" x14ac:dyDescent="0.35">
      <c r="A21" s="12" t="s">
        <v>89</v>
      </c>
      <c r="B21" s="13">
        <v>44391</v>
      </c>
      <c r="C21" s="12"/>
      <c r="D21" s="12" t="s">
        <v>105</v>
      </c>
      <c r="E21" s="17">
        <v>-2.72</v>
      </c>
      <c r="F21" s="17"/>
      <c r="G21" s="12" t="s">
        <v>106</v>
      </c>
      <c r="H21" s="12" t="s">
        <v>92</v>
      </c>
    </row>
    <row r="22" spans="1:8" x14ac:dyDescent="0.35">
      <c r="A22" s="12" t="s">
        <v>89</v>
      </c>
      <c r="B22" s="13">
        <v>44403</v>
      </c>
      <c r="C22" s="12"/>
      <c r="D22" s="12" t="s">
        <v>107</v>
      </c>
      <c r="E22" s="17">
        <v>-400</v>
      </c>
      <c r="F22" s="17"/>
      <c r="G22" s="12" t="s">
        <v>108</v>
      </c>
      <c r="H22" s="12" t="s">
        <v>92</v>
      </c>
    </row>
    <row r="23" spans="1:8" x14ac:dyDescent="0.35">
      <c r="A23" s="12" t="s">
        <v>89</v>
      </c>
      <c r="B23" s="13">
        <v>44407</v>
      </c>
      <c r="C23" s="12">
        <v>2569</v>
      </c>
      <c r="D23" s="12" t="s">
        <v>102</v>
      </c>
      <c r="E23" s="17">
        <v>-166.2</v>
      </c>
      <c r="F23" s="17"/>
      <c r="G23" s="12" t="s">
        <v>109</v>
      </c>
      <c r="H23" s="12" t="s">
        <v>5</v>
      </c>
    </row>
    <row r="24" spans="1:8" x14ac:dyDescent="0.35">
      <c r="B24" s="18"/>
    </row>
    <row r="25" spans="1:8" x14ac:dyDescent="0.35">
      <c r="B25" s="18"/>
      <c r="F25" s="12" t="s">
        <v>110</v>
      </c>
      <c r="G25" s="9">
        <f>SUM(E19:E23)</f>
        <v>-3711.4799999999996</v>
      </c>
    </row>
    <row r="26" spans="1:8" x14ac:dyDescent="0.35">
      <c r="B26" s="18"/>
      <c r="F26" s="12" t="s">
        <v>111</v>
      </c>
      <c r="G26" s="9">
        <f>SUM(E21:E22)</f>
        <v>-402.72</v>
      </c>
    </row>
    <row r="27" spans="1:8" x14ac:dyDescent="0.35">
      <c r="B27" s="18"/>
      <c r="F27" s="12" t="s">
        <v>112</v>
      </c>
      <c r="G27" s="9">
        <f>SUM(E20,E23)</f>
        <v>-3166.2</v>
      </c>
    </row>
    <row r="28" spans="1:8" x14ac:dyDescent="0.35">
      <c r="B28" s="18"/>
      <c r="F28" s="12" t="s">
        <v>96</v>
      </c>
      <c r="G28" s="9">
        <f>E19</f>
        <v>-142.56</v>
      </c>
    </row>
    <row r="29" spans="1:8" x14ac:dyDescent="0.35">
      <c r="B29" s="18"/>
    </row>
    <row r="30" spans="1:8" x14ac:dyDescent="0.35">
      <c r="B30" s="18"/>
      <c r="D30" s="19" t="s">
        <v>113</v>
      </c>
      <c r="E30" s="19" t="s">
        <v>80</v>
      </c>
      <c r="F30" s="19" t="s">
        <v>114</v>
      </c>
      <c r="G30" s="19" t="s">
        <v>115</v>
      </c>
    </row>
    <row r="31" spans="1:8" x14ac:dyDescent="0.35">
      <c r="B31" s="18"/>
      <c r="D31" s="12" t="s">
        <v>116</v>
      </c>
      <c r="E31" s="9">
        <f>G15</f>
        <v>462.35999999999996</v>
      </c>
      <c r="F31" s="9">
        <f>G25</f>
        <v>-3711.4799999999996</v>
      </c>
      <c r="G31" s="9">
        <f>E31+F31</f>
        <v>-3249.1199999999994</v>
      </c>
    </row>
    <row r="32" spans="1:8" x14ac:dyDescent="0.35">
      <c r="D32" s="12" t="s">
        <v>92</v>
      </c>
      <c r="E32" s="9">
        <f>G16</f>
        <v>262.36</v>
      </c>
      <c r="F32" s="9">
        <f>G26</f>
        <v>-402.72</v>
      </c>
      <c r="G32" s="9">
        <f>E32+F32</f>
        <v>-140.36000000000001</v>
      </c>
    </row>
    <row r="33" spans="4:7" x14ac:dyDescent="0.35">
      <c r="D33" s="12" t="s">
        <v>5</v>
      </c>
      <c r="E33" s="9">
        <v>0</v>
      </c>
      <c r="F33" s="9">
        <f>G27</f>
        <v>-3166.2</v>
      </c>
      <c r="G33" s="9">
        <f t="shared" ref="G33:G34" si="0">E33+F33</f>
        <v>-3166.2</v>
      </c>
    </row>
    <row r="34" spans="4:7" x14ac:dyDescent="0.35">
      <c r="D34" s="12" t="s">
        <v>96</v>
      </c>
      <c r="E34" s="9">
        <f>G17</f>
        <v>200</v>
      </c>
      <c r="F34" s="9">
        <f>G28</f>
        <v>-142.56</v>
      </c>
      <c r="G34" s="9">
        <f t="shared" si="0"/>
        <v>57.44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E8F1-94D4-4BF9-99AB-FCB24F0FAF35}">
  <dimension ref="A1:O37"/>
  <sheetViews>
    <sheetView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1" max="1" width="21.7265625" customWidth="1"/>
    <col min="2" max="2" width="11.26953125" customWidth="1"/>
    <col min="3" max="3" width="13.1796875" customWidth="1"/>
    <col min="4" max="4" width="11.453125" customWidth="1"/>
    <col min="5" max="5" width="10.54296875" bestFit="1" customWidth="1"/>
    <col min="6" max="6" width="8.453125" customWidth="1"/>
    <col min="7" max="7" width="12.453125" bestFit="1" customWidth="1"/>
    <col min="8" max="8" width="16.26953125" customWidth="1"/>
    <col min="9" max="9" width="18.54296875" customWidth="1"/>
    <col min="10" max="10" width="16.7265625" customWidth="1"/>
    <col min="11" max="11" width="18.26953125" bestFit="1" customWidth="1"/>
    <col min="12" max="12" width="15.26953125" bestFit="1" customWidth="1"/>
    <col min="13" max="13" width="18.7265625" bestFit="1" customWidth="1"/>
    <col min="14" max="14" width="16.453125" bestFit="1" customWidth="1"/>
    <col min="15" max="15" width="11" customWidth="1"/>
  </cols>
  <sheetData>
    <row r="1" spans="1:15" ht="23.5" x14ac:dyDescent="0.55000000000000004">
      <c r="G1" s="1" t="s">
        <v>0</v>
      </c>
    </row>
    <row r="2" spans="1:15" ht="21" x14ac:dyDescent="0.5">
      <c r="H2" s="2" t="s">
        <v>46</v>
      </c>
    </row>
    <row r="4" spans="1:15" x14ac:dyDescent="0.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x14ac:dyDescent="0.35">
      <c r="A5" s="5" t="s">
        <v>47</v>
      </c>
      <c r="B5" s="6">
        <v>37849.539999999994</v>
      </c>
      <c r="C5" s="7">
        <v>10677.339999999998</v>
      </c>
      <c r="D5" s="7">
        <v>19317.849999999995</v>
      </c>
      <c r="E5" s="7">
        <v>326.68999999999983</v>
      </c>
      <c r="F5" s="7">
        <v>0</v>
      </c>
      <c r="G5" s="7">
        <v>160</v>
      </c>
      <c r="H5" s="7">
        <v>461.20999999999992</v>
      </c>
      <c r="I5" s="7">
        <v>124</v>
      </c>
      <c r="J5" s="7">
        <v>213.76999999999998</v>
      </c>
      <c r="K5" s="7">
        <v>3788.7200000000003</v>
      </c>
      <c r="L5" s="7">
        <v>0</v>
      </c>
      <c r="M5" s="7">
        <v>1628.8600000000001</v>
      </c>
      <c r="N5" s="7">
        <v>0</v>
      </c>
      <c r="O5" s="7">
        <v>1151.0999999999999</v>
      </c>
    </row>
    <row r="6" spans="1:15" x14ac:dyDescent="0.35">
      <c r="A6" s="5" t="s">
        <v>48</v>
      </c>
      <c r="B6" s="6">
        <v>462.36</v>
      </c>
      <c r="C6" s="6">
        <v>262.36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200</v>
      </c>
      <c r="L6" s="6">
        <v>0</v>
      </c>
      <c r="M6" s="6">
        <v>0</v>
      </c>
      <c r="N6" s="6">
        <v>0</v>
      </c>
      <c r="O6" s="6">
        <v>0</v>
      </c>
    </row>
    <row r="7" spans="1:15" x14ac:dyDescent="0.35">
      <c r="A7" s="5" t="s">
        <v>49</v>
      </c>
      <c r="B7" s="6">
        <v>-3711.48</v>
      </c>
      <c r="C7" s="6">
        <v>-402.72</v>
      </c>
      <c r="D7" s="6">
        <v>-3166.2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-142.56</v>
      </c>
      <c r="L7" s="6">
        <v>0</v>
      </c>
      <c r="M7" s="6">
        <v>0</v>
      </c>
      <c r="N7" s="6">
        <v>0</v>
      </c>
      <c r="O7" s="6">
        <v>0</v>
      </c>
    </row>
    <row r="8" spans="1:15" x14ac:dyDescent="0.35">
      <c r="A8" s="5" t="s">
        <v>50</v>
      </c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5">
      <c r="A9" s="5" t="s">
        <v>51</v>
      </c>
      <c r="B9" s="6"/>
      <c r="C9" s="6"/>
      <c r="D9" s="10"/>
      <c r="E9" s="7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35">
      <c r="A10" s="5" t="s">
        <v>52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5">
      <c r="A11" s="5" t="s">
        <v>53</v>
      </c>
      <c r="B11" s="6"/>
      <c r="C11" s="6"/>
      <c r="D11" s="6"/>
      <c r="E11" s="6"/>
      <c r="F11" s="6"/>
      <c r="G11" s="6"/>
      <c r="H11" s="7"/>
      <c r="I11" s="6"/>
      <c r="J11" s="7"/>
      <c r="K11" s="6"/>
      <c r="L11" s="6"/>
      <c r="M11" s="6"/>
      <c r="N11" s="6"/>
      <c r="O11" s="6"/>
    </row>
    <row r="12" spans="1:15" x14ac:dyDescent="0.35">
      <c r="A12" s="5" t="s">
        <v>54</v>
      </c>
      <c r="B12" s="6"/>
      <c r="C12" s="6"/>
      <c r="D12" s="6"/>
      <c r="E12" s="6"/>
      <c r="F12" s="6"/>
      <c r="G12" s="6"/>
      <c r="H12" s="6"/>
      <c r="I12" s="6"/>
      <c r="J12" s="7"/>
      <c r="K12" s="6"/>
      <c r="L12" s="6"/>
      <c r="M12" s="7"/>
      <c r="N12" s="6"/>
      <c r="O12" s="6"/>
    </row>
    <row r="13" spans="1:15" x14ac:dyDescent="0.35">
      <c r="A13" s="5" t="s">
        <v>55</v>
      </c>
      <c r="B13" s="6"/>
      <c r="C13" s="6"/>
      <c r="D13" s="6"/>
      <c r="E13" s="6"/>
      <c r="F13" s="6"/>
      <c r="G13" s="6"/>
      <c r="H13" s="7"/>
      <c r="I13" s="6"/>
      <c r="J13" s="7"/>
      <c r="K13" s="6"/>
      <c r="L13" s="6"/>
      <c r="M13" s="6"/>
      <c r="N13" s="6"/>
      <c r="O13" s="6"/>
    </row>
    <row r="14" spans="1:15" x14ac:dyDescent="0.35">
      <c r="A14" s="5" t="s">
        <v>56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5">
      <c r="A15" s="5" t="s">
        <v>57</v>
      </c>
      <c r="B15" s="6"/>
      <c r="C15" s="6"/>
      <c r="D15" s="6"/>
      <c r="E15" s="7"/>
      <c r="F15" s="6"/>
      <c r="G15" s="6"/>
      <c r="H15" s="6"/>
      <c r="I15" s="6"/>
      <c r="J15" s="6"/>
      <c r="K15" s="7"/>
      <c r="L15" s="6"/>
      <c r="M15" s="6"/>
      <c r="N15" s="6"/>
      <c r="O15" s="6"/>
    </row>
    <row r="16" spans="1:15" x14ac:dyDescent="0.35">
      <c r="A16" s="5" t="s">
        <v>58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6"/>
      <c r="O16" s="6"/>
    </row>
    <row r="17" spans="1:15" x14ac:dyDescent="0.35">
      <c r="A17" s="5" t="s">
        <v>59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6"/>
      <c r="O17" s="7"/>
    </row>
    <row r="18" spans="1:15" x14ac:dyDescent="0.35">
      <c r="A18" s="12" t="s">
        <v>60</v>
      </c>
      <c r="B18" s="7"/>
      <c r="C18" s="7"/>
      <c r="D18" s="7"/>
      <c r="E18" s="6"/>
      <c r="F18" s="6"/>
      <c r="G18" s="6"/>
      <c r="H18" s="6"/>
      <c r="I18" s="6"/>
      <c r="J18" s="6"/>
      <c r="K18" s="7"/>
      <c r="L18" s="6"/>
      <c r="M18" s="6"/>
      <c r="N18" s="6"/>
      <c r="O18" s="6"/>
    </row>
    <row r="19" spans="1:15" x14ac:dyDescent="0.35">
      <c r="A19" s="12" t="s">
        <v>61</v>
      </c>
      <c r="B19" s="7"/>
      <c r="C19" s="7"/>
      <c r="D19" s="7"/>
      <c r="E19" s="6"/>
      <c r="F19" s="6"/>
      <c r="G19" s="6"/>
      <c r="H19" s="6"/>
      <c r="I19" s="6"/>
      <c r="J19" s="6"/>
      <c r="K19" s="7"/>
      <c r="L19" s="6"/>
      <c r="M19" s="6"/>
      <c r="N19" s="6"/>
      <c r="O19" s="6"/>
    </row>
    <row r="20" spans="1:15" x14ac:dyDescent="0.35">
      <c r="A20" s="12" t="s">
        <v>62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35">
      <c r="A21" s="13" t="s">
        <v>63</v>
      </c>
      <c r="B21" s="7"/>
      <c r="C21" s="7"/>
      <c r="D21" s="7"/>
      <c r="E21" s="6"/>
      <c r="F21" s="6"/>
      <c r="G21" s="6"/>
      <c r="H21" s="6"/>
      <c r="I21" s="6"/>
      <c r="J21" s="6"/>
      <c r="K21" s="7"/>
      <c r="L21" s="6"/>
      <c r="M21" s="6"/>
      <c r="N21" s="6"/>
      <c r="O21" s="6"/>
    </row>
    <row r="22" spans="1:15" x14ac:dyDescent="0.35">
      <c r="A22" s="13" t="s">
        <v>64</v>
      </c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35">
      <c r="A23" s="12" t="s">
        <v>65</v>
      </c>
      <c r="B23" s="7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35">
      <c r="A24" s="12" t="s">
        <v>66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35">
      <c r="A25" s="12" t="s">
        <v>67</v>
      </c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5">
      <c r="A26" s="12" t="s">
        <v>68</v>
      </c>
      <c r="B26" s="7"/>
      <c r="C26" s="7"/>
      <c r="D26" s="6"/>
      <c r="E26" s="6"/>
      <c r="F26" s="6"/>
      <c r="G26" s="6"/>
      <c r="H26" s="6"/>
      <c r="I26" s="6"/>
      <c r="J26" s="6"/>
      <c r="K26" s="7"/>
      <c r="L26" s="6"/>
      <c r="M26" s="6"/>
      <c r="N26" s="6"/>
      <c r="O26" s="6"/>
    </row>
    <row r="27" spans="1:15" x14ac:dyDescent="0.35">
      <c r="A27" s="12" t="s">
        <v>69</v>
      </c>
      <c r="B27" s="9"/>
      <c r="C27" s="9"/>
      <c r="D27" s="7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</row>
    <row r="28" spans="1:15" x14ac:dyDescent="0.35">
      <c r="A28" s="12" t="s">
        <v>70</v>
      </c>
      <c r="B28" s="7"/>
      <c r="C28" s="7"/>
      <c r="D28" s="7"/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</row>
    <row r="29" spans="1:15" x14ac:dyDescent="0.35">
      <c r="A29" s="12" t="s">
        <v>71</v>
      </c>
      <c r="B29" s="7"/>
      <c r="C29" s="7"/>
      <c r="D29" s="7"/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</row>
    <row r="30" spans="1:15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35">
      <c r="A31" s="12" t="s">
        <v>72</v>
      </c>
      <c r="B31" s="7">
        <f>B5+SUM(B6:B29)</f>
        <v>34600.419999999991</v>
      </c>
      <c r="C31" s="7">
        <f>C5+SUM(C6:C29)</f>
        <v>10536.979999999998</v>
      </c>
      <c r="D31" s="7">
        <f t="shared" ref="D31:G31" si="0">D5+SUM(D6:D29)</f>
        <v>16151.649999999994</v>
      </c>
      <c r="E31" s="7">
        <f>E5+SUM(E6:E29)</f>
        <v>326.68999999999983</v>
      </c>
      <c r="F31" s="7">
        <f t="shared" si="0"/>
        <v>0</v>
      </c>
      <c r="G31" s="7">
        <f t="shared" si="0"/>
        <v>160</v>
      </c>
      <c r="H31" s="7">
        <f>H5+SUM(H6:H29)</f>
        <v>461.20999999999992</v>
      </c>
      <c r="I31" s="7">
        <f t="shared" ref="I31:O31" si="1">I5+SUM(I6:I29)</f>
        <v>124</v>
      </c>
      <c r="J31" s="7">
        <f t="shared" si="1"/>
        <v>213.76999999999998</v>
      </c>
      <c r="K31" s="7">
        <f t="shared" si="1"/>
        <v>3846.1600000000003</v>
      </c>
      <c r="L31" s="7">
        <f t="shared" si="1"/>
        <v>0</v>
      </c>
      <c r="M31" s="7">
        <f t="shared" si="1"/>
        <v>1628.8600000000001</v>
      </c>
      <c r="N31" s="7">
        <f t="shared" si="1"/>
        <v>0</v>
      </c>
      <c r="O31" s="7">
        <f t="shared" si="1"/>
        <v>1151.0999999999999</v>
      </c>
    </row>
    <row r="32" spans="1:15" x14ac:dyDescent="0.35">
      <c r="B32" s="14"/>
    </row>
    <row r="33" spans="1:15" x14ac:dyDescent="0.35">
      <c r="B33" s="8"/>
      <c r="D33" s="8"/>
      <c r="M33" s="8"/>
    </row>
    <row r="34" spans="1:15" x14ac:dyDescent="0.35">
      <c r="A34" s="12" t="s">
        <v>43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6" spans="1:15" x14ac:dyDescent="0.35">
      <c r="A36" s="12" t="s">
        <v>73</v>
      </c>
      <c r="B36" s="7">
        <f>SUM(B6,B8,B10,B12,B14,B16,B18,B20,B22,B24,B26,B28)</f>
        <v>462.36</v>
      </c>
      <c r="C36" s="7">
        <f t="shared" ref="C36:O37" si="2">SUM(C6,C8,C10,C12,C14,C16,C18,C20,C22,C24,C26,C28)</f>
        <v>262.36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200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</row>
    <row r="37" spans="1:15" x14ac:dyDescent="0.35">
      <c r="A37" s="12" t="s">
        <v>74</v>
      </c>
      <c r="B37" s="7">
        <f>SUM(B7,B9,B11,B13,B15,B17,B19,B21,B23,B25,B27,B29)</f>
        <v>-3711.48</v>
      </c>
      <c r="C37" s="7">
        <f t="shared" si="2"/>
        <v>-402.72</v>
      </c>
      <c r="D37" s="7">
        <f t="shared" si="2"/>
        <v>-3166.2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-142.56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2020-21 PTO Account Summary</vt:lpstr>
      <vt:lpstr>July_2021_PTO_Summary</vt:lpstr>
      <vt:lpstr>2021-22 PTO YTD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Brueck</dc:creator>
  <cp:lastModifiedBy>Bautista-Buckingham, Nefertiti</cp:lastModifiedBy>
  <dcterms:created xsi:type="dcterms:W3CDTF">2021-08-19T13:57:00Z</dcterms:created>
  <dcterms:modified xsi:type="dcterms:W3CDTF">2021-09-02T00:26:14Z</dcterms:modified>
</cp:coreProperties>
</file>